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wsvf01\公開情報\10_福祉人材センター\09　就業者確保支援事業（奨学金返還支援制度）\令和５年度\04　チラシ・手引き作成\"/>
    </mc:Choice>
  </mc:AlternateContent>
  <xr:revisionPtr revIDLastSave="0" documentId="13_ncr:1_{F93FC979-C741-462C-9C75-935C0B9117F8}" xr6:coauthVersionLast="47" xr6:coauthVersionMax="47" xr10:uidLastSave="{00000000-0000-0000-0000-000000000000}"/>
  <bookViews>
    <workbookView xWindow="-110" yWindow="-110" windowWidth="19420" windowHeight="10300" xr2:uid="{00000000-000D-0000-FFFF-FFFF00000000}"/>
  </bookViews>
  <sheets>
    <sheet name="作業シート" sheetId="9" r:id="rId1"/>
    <sheet name="見本" sheetId="7" r:id="rId2"/>
  </sheets>
  <definedNames>
    <definedName name="_xlnm.Print_Area" localSheetId="1">見本!$A$1:$V$24</definedName>
    <definedName name="_xlnm.Print_Area" localSheetId="0">作業シート!$A$1:$L$23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9" l="1"/>
  <c r="C10" i="9"/>
  <c r="F12" i="9" l="1"/>
  <c r="G10" i="9"/>
  <c r="H17" i="9"/>
  <c r="G12" i="9"/>
  <c r="F17" i="9"/>
  <c r="F10" i="9"/>
  <c r="G21" i="9" l="1"/>
  <c r="I21" i="9" s="1"/>
  <c r="F21" i="9" l="1"/>
  <c r="G17" i="9"/>
  <c r="I17" i="9" s="1"/>
  <c r="D10" i="7"/>
  <c r="F10" i="7" s="1"/>
  <c r="C10" i="7"/>
  <c r="F21" i="7" s="1"/>
  <c r="H10" i="9" l="1"/>
  <c r="L12" i="9"/>
  <c r="H12" i="9" s="1"/>
  <c r="F17" i="7"/>
  <c r="G10" i="7"/>
  <c r="H10" i="7" s="1"/>
  <c r="G12" i="7"/>
  <c r="H17" i="7"/>
  <c r="F12" i="7"/>
  <c r="G17" i="7"/>
  <c r="I17" i="7" s="1"/>
  <c r="G21" i="7"/>
  <c r="I21" i="7" s="1"/>
  <c r="L12" i="7" l="1"/>
  <c r="H12" i="7"/>
</calcChain>
</file>

<file path=xl/sharedStrings.xml><?xml version="1.0" encoding="utf-8"?>
<sst xmlns="http://schemas.openxmlformats.org/spreadsheetml/2006/main" count="54" uniqueCount="26">
  <si>
    <t>年間実績</t>
    <rPh sb="0" eb="2">
      <t>ネンカン</t>
    </rPh>
    <rPh sb="2" eb="4">
      <t>ジッセキ</t>
    </rPh>
    <phoneticPr fontId="1"/>
  </si>
  <si>
    <r>
      <t xml:space="preserve">法人の補助金申請額
</t>
    </r>
    <r>
      <rPr>
        <sz val="11"/>
        <color theme="1"/>
        <rFont val="メイリオ"/>
        <family val="3"/>
        <charset val="128"/>
      </rPr>
      <t>①と②の低い額（上限は60,000円）</t>
    </r>
    <rPh sb="0" eb="2">
      <t>ホウジン</t>
    </rPh>
    <rPh sb="3" eb="6">
      <t>ホジョキン</t>
    </rPh>
    <rPh sb="6" eb="9">
      <t>シンセイガク</t>
    </rPh>
    <rPh sb="14" eb="15">
      <t>ヒク</t>
    </rPh>
    <rPh sb="16" eb="17">
      <t>ガク</t>
    </rPh>
    <rPh sb="18" eb="20">
      <t>ジョウゲン</t>
    </rPh>
    <rPh sb="27" eb="28">
      <t>エン</t>
    </rPh>
    <phoneticPr fontId="1"/>
  </si>
  <si>
    <t>（３月見込）</t>
    <rPh sb="2" eb="3">
      <t>ガツ</t>
    </rPh>
    <rPh sb="3" eb="5">
      <t>ミコ</t>
    </rPh>
    <phoneticPr fontId="1"/>
  </si>
  <si>
    <t>法人補助金条件①
年間支給手当額Ⓑの１/2　</t>
    <rPh sb="0" eb="2">
      <t>ホウジン</t>
    </rPh>
    <rPh sb="2" eb="5">
      <t>ホジョキン</t>
    </rPh>
    <rPh sb="5" eb="7">
      <t>ジョウケン</t>
    </rPh>
    <phoneticPr fontId="1"/>
  </si>
  <si>
    <t>法人補助金条件②
年間返済額Ⓐの1/3　</t>
    <rPh sb="0" eb="2">
      <t>ホウジン</t>
    </rPh>
    <rPh sb="2" eb="5">
      <t>ホジョキン</t>
    </rPh>
    <rPh sb="5" eb="7">
      <t>ジョウケン</t>
    </rPh>
    <phoneticPr fontId="1"/>
  </si>
  <si>
    <t>年間支給額</t>
    <rPh sb="0" eb="5">
      <t>ネンカンシキュウガク</t>
    </rPh>
    <phoneticPr fontId="1"/>
  </si>
  <si>
    <t>年間返済額の2/3</t>
    <rPh sb="0" eb="5">
      <t>ネンカンヘンサイガク</t>
    </rPh>
    <phoneticPr fontId="1"/>
  </si>
  <si>
    <t>判定</t>
    <rPh sb="0" eb="2">
      <t>ハンテイ</t>
    </rPh>
    <phoneticPr fontId="1"/>
  </si>
  <si>
    <t>年間返済額</t>
    <rPh sb="0" eb="2">
      <t>ネンカン</t>
    </rPh>
    <rPh sb="2" eb="4">
      <t>ヘンサイ</t>
    </rPh>
    <rPh sb="4" eb="5">
      <t>ガク</t>
    </rPh>
    <phoneticPr fontId="1"/>
  </si>
  <si>
    <t>年間返済額</t>
    <phoneticPr fontId="1"/>
  </si>
  <si>
    <t>判定基準</t>
    <rPh sb="0" eb="4">
      <t>ハンテイキジュン</t>
    </rPh>
    <phoneticPr fontId="1"/>
  </si>
  <si>
    <t>●年間返済額が１８万円以上のとき、年間支給額が１２万円未満の場合、補助の対象外</t>
    <rPh sb="1" eb="6">
      <t>ネンカンヘンサイガク</t>
    </rPh>
    <rPh sb="10" eb="11">
      <t>エン</t>
    </rPh>
    <rPh sb="11" eb="13">
      <t>イジョウ</t>
    </rPh>
    <rPh sb="17" eb="19">
      <t>ネンカン</t>
    </rPh>
    <rPh sb="19" eb="22">
      <t>シキュウガク</t>
    </rPh>
    <rPh sb="25" eb="27">
      <t>マンエン</t>
    </rPh>
    <rPh sb="27" eb="29">
      <t>ミマン</t>
    </rPh>
    <rPh sb="30" eb="32">
      <t>バアイ</t>
    </rPh>
    <rPh sb="33" eb="35">
      <t>ホジョ</t>
    </rPh>
    <rPh sb="36" eb="39">
      <t>タイショウガイ</t>
    </rPh>
    <phoneticPr fontId="1"/>
  </si>
  <si>
    <t>●年間返済額が１８万円未満のとき、年間支給額が年間返済額の2/3未満の場合、補助の対象外</t>
    <rPh sb="1" eb="6">
      <t>ネンカンヘンサイガク</t>
    </rPh>
    <rPh sb="10" eb="11">
      <t>エン</t>
    </rPh>
    <rPh sb="11" eb="13">
      <t>ミマン</t>
    </rPh>
    <rPh sb="17" eb="19">
      <t>ネンカン</t>
    </rPh>
    <rPh sb="19" eb="22">
      <t>シキュウガク</t>
    </rPh>
    <rPh sb="23" eb="28">
      <t>ネンカンヘンサイガク</t>
    </rPh>
    <rPh sb="32" eb="34">
      <t>ミマン</t>
    </rPh>
    <rPh sb="35" eb="37">
      <t>バアイ</t>
    </rPh>
    <rPh sb="38" eb="40">
      <t>ホジョ</t>
    </rPh>
    <rPh sb="41" eb="44">
      <t>タイショウガイ</t>
    </rPh>
    <phoneticPr fontId="1"/>
  </si>
  <si>
    <t>社会福祉法人等奨学金支援制度　補助額算出シート</t>
    <rPh sb="0" eb="6">
      <t>シャカイフクシホウジン</t>
    </rPh>
    <rPh sb="6" eb="7">
      <t>トウ</t>
    </rPh>
    <rPh sb="7" eb="10">
      <t>ショウガクキン</t>
    </rPh>
    <rPh sb="10" eb="12">
      <t>シエン</t>
    </rPh>
    <rPh sb="12" eb="14">
      <t>セイド</t>
    </rPh>
    <rPh sb="15" eb="18">
      <t>ホジョガク</t>
    </rPh>
    <rPh sb="18" eb="20">
      <t>サンシュツ</t>
    </rPh>
    <phoneticPr fontId="1"/>
  </si>
  <si>
    <t>ただし、下記の条件を満たさない場合、職員の補助金申請は対象になりません。
（判定にTRUEが１つ以上ある場合は対象です。判定がいずれもFALSEの場合、
職員の補助金申請の対象にはなりません。/法人の補助金申請の要件ではありません。）</t>
    <rPh sb="4" eb="6">
      <t>カキ</t>
    </rPh>
    <rPh sb="7" eb="9">
      <t>ジョウケン</t>
    </rPh>
    <rPh sb="10" eb="11">
      <t>ミ</t>
    </rPh>
    <rPh sb="15" eb="17">
      <t>バアイ</t>
    </rPh>
    <rPh sb="18" eb="20">
      <t>ショクイン</t>
    </rPh>
    <rPh sb="21" eb="26">
      <t>ホジョキンシンセイ</t>
    </rPh>
    <rPh sb="27" eb="29">
      <t>タイショウ</t>
    </rPh>
    <rPh sb="38" eb="40">
      <t>ハンテイ</t>
    </rPh>
    <rPh sb="48" eb="50">
      <t>イジョウ</t>
    </rPh>
    <rPh sb="52" eb="54">
      <t>バアイ</t>
    </rPh>
    <rPh sb="55" eb="57">
      <t>タイショウ</t>
    </rPh>
    <rPh sb="60" eb="62">
      <t>ハンテイ</t>
    </rPh>
    <rPh sb="73" eb="75">
      <t>バアイ</t>
    </rPh>
    <rPh sb="77" eb="79">
      <t>ショクイン</t>
    </rPh>
    <rPh sb="80" eb="83">
      <t>ホジョキン</t>
    </rPh>
    <rPh sb="83" eb="85">
      <t>シンセイ</t>
    </rPh>
    <rPh sb="86" eb="88">
      <t>タイショウ</t>
    </rPh>
    <rPh sb="97" eb="99">
      <t>ホウジン</t>
    </rPh>
    <rPh sb="100" eb="105">
      <t>ホジョキンシンセイ</t>
    </rPh>
    <rPh sb="106" eb="108">
      <t>ヨウケン</t>
    </rPh>
    <phoneticPr fontId="1"/>
  </si>
  <si>
    <t>職員補助金条件③
年間返済額Ⓐー法人支給額Ⓑ</t>
    <rPh sb="0" eb="5">
      <t>ショクインホジョキン</t>
    </rPh>
    <rPh sb="5" eb="7">
      <t>ジョウケン</t>
    </rPh>
    <phoneticPr fontId="1"/>
  </si>
  <si>
    <t>職員補助金条件④
年間返済額Ⓐの1/3　</t>
    <rPh sb="0" eb="2">
      <t>ショクイン</t>
    </rPh>
    <rPh sb="2" eb="5">
      <t>ホジョキン</t>
    </rPh>
    <rPh sb="5" eb="7">
      <t>ジョウケン</t>
    </rPh>
    <phoneticPr fontId="1"/>
  </si>
  <si>
    <r>
      <t xml:space="preserve">職員の補助金申請額
</t>
    </r>
    <r>
      <rPr>
        <sz val="11"/>
        <color theme="1"/>
        <rFont val="メイリオ"/>
        <family val="3"/>
        <charset val="128"/>
      </rPr>
      <t>③と④の低い額（上限は60,000円）
下記要件を満たさない場合は０円</t>
    </r>
    <rPh sb="0" eb="2">
      <t>ショクイン</t>
    </rPh>
    <rPh sb="3" eb="6">
      <t>ホジョキン</t>
    </rPh>
    <rPh sb="6" eb="9">
      <t>シンセイガク</t>
    </rPh>
    <rPh sb="14" eb="15">
      <t>ヒク</t>
    </rPh>
    <rPh sb="16" eb="17">
      <t>ガク</t>
    </rPh>
    <rPh sb="18" eb="20">
      <t>ジョウゲン</t>
    </rPh>
    <rPh sb="27" eb="28">
      <t>エン</t>
    </rPh>
    <rPh sb="30" eb="32">
      <t>カキ</t>
    </rPh>
    <rPh sb="32" eb="34">
      <t>ヨウケン</t>
    </rPh>
    <rPh sb="35" eb="36">
      <t>ミ</t>
    </rPh>
    <rPh sb="40" eb="42">
      <t>バアイ</t>
    </rPh>
    <rPh sb="44" eb="45">
      <t>エン</t>
    </rPh>
    <phoneticPr fontId="1"/>
  </si>
  <si>
    <r>
      <t>手順１．太枠内に職員の年間返済額と法人の年間支給額を入力してください。</t>
    </r>
    <r>
      <rPr>
        <b/>
        <sz val="14"/>
        <color rgb="FFFF0000"/>
        <rFont val="メイリオ"/>
        <family val="3"/>
        <charset val="128"/>
      </rPr>
      <t>入力は４ヶ所（太枠部分）です。</t>
    </r>
    <rPh sb="0" eb="2">
      <t>テジュン</t>
    </rPh>
    <rPh sb="4" eb="6">
      <t>フトワク</t>
    </rPh>
    <rPh sb="6" eb="7">
      <t>ナイ</t>
    </rPh>
    <rPh sb="8" eb="10">
      <t>ショクイン</t>
    </rPh>
    <rPh sb="11" eb="13">
      <t>ネンカン</t>
    </rPh>
    <rPh sb="13" eb="16">
      <t>ヘンサイガク</t>
    </rPh>
    <rPh sb="17" eb="19">
      <t>ホウジン</t>
    </rPh>
    <rPh sb="20" eb="22">
      <t>ネンカン</t>
    </rPh>
    <rPh sb="22" eb="24">
      <t>シキュウ</t>
    </rPh>
    <rPh sb="24" eb="25">
      <t>ガク</t>
    </rPh>
    <rPh sb="26" eb="28">
      <t>ニュウリョク</t>
    </rPh>
    <rPh sb="35" eb="37">
      <t>ニュウリョク</t>
    </rPh>
    <rPh sb="40" eb="41">
      <t>ショ</t>
    </rPh>
    <rPh sb="42" eb="44">
      <t>フトワク</t>
    </rPh>
    <rPh sb="44" eb="46">
      <t>ブブン</t>
    </rPh>
    <phoneticPr fontId="1"/>
  </si>
  <si>
    <t>手順３．黄色で塗りつぶされている箇所は、様式第１号（申請用紙）に転記する箇所になります。転記は６ヶ所となります。</t>
    <rPh sb="7" eb="8">
      <t>ヌ</t>
    </rPh>
    <rPh sb="16" eb="18">
      <t>カショ</t>
    </rPh>
    <rPh sb="36" eb="38">
      <t>カショ</t>
    </rPh>
    <phoneticPr fontId="1"/>
  </si>
  <si>
    <t>（職員の）
年間返済額</t>
    <rPh sb="1" eb="3">
      <t>ショクイン</t>
    </rPh>
    <phoneticPr fontId="1"/>
  </si>
  <si>
    <t>（法人から職員への）年間支給額</t>
    <rPh sb="5" eb="7">
      <t>ショクイン</t>
    </rPh>
    <rPh sb="10" eb="12">
      <t>ネンカン</t>
    </rPh>
    <rPh sb="14" eb="15">
      <t>ガク</t>
    </rPh>
    <phoneticPr fontId="1"/>
  </si>
  <si>
    <t>手順２．赤字部分が、法人分および職員分の補助金申請額になります。なお、判定が２ヶ所ともFALSEの場合（緑部分）、職員の補助金申請の対象にはなりません。</t>
    <rPh sb="0" eb="2">
      <t>テジュン</t>
    </rPh>
    <rPh sb="4" eb="8">
      <t>アカジブブン</t>
    </rPh>
    <rPh sb="10" eb="12">
      <t>ホウジン</t>
    </rPh>
    <rPh sb="12" eb="13">
      <t>ブン</t>
    </rPh>
    <rPh sb="16" eb="18">
      <t>ショクイン</t>
    </rPh>
    <rPh sb="18" eb="19">
      <t>ブン</t>
    </rPh>
    <rPh sb="20" eb="26">
      <t>ホジョキンシンセイガク</t>
    </rPh>
    <rPh sb="40" eb="41">
      <t>ショ</t>
    </rPh>
    <phoneticPr fontId="1"/>
  </si>
  <si>
    <t>4～2月
見込みまたは実績</t>
    <rPh sb="3" eb="4">
      <t>ガツ</t>
    </rPh>
    <rPh sb="5" eb="7">
      <t>ミコ</t>
    </rPh>
    <rPh sb="11" eb="13">
      <t>ジッセキ</t>
    </rPh>
    <phoneticPr fontId="1"/>
  </si>
  <si>
    <t>※このシートは申請時（様式第1号）や、実績報告時（様式第7号）の記入の際にご活用いただけます。</t>
    <rPh sb="7" eb="10">
      <t>シンセイジ</t>
    </rPh>
    <rPh sb="11" eb="13">
      <t>ヨウシキ</t>
    </rPh>
    <rPh sb="13" eb="14">
      <t>ダイ</t>
    </rPh>
    <rPh sb="15" eb="16">
      <t>ゴウ</t>
    </rPh>
    <rPh sb="19" eb="23">
      <t>ジッセキホウコク</t>
    </rPh>
    <rPh sb="23" eb="24">
      <t>ジ</t>
    </rPh>
    <rPh sb="25" eb="27">
      <t>ヨウシキ</t>
    </rPh>
    <rPh sb="27" eb="28">
      <t>ダイ</t>
    </rPh>
    <rPh sb="29" eb="30">
      <t>ゴウ</t>
    </rPh>
    <rPh sb="32" eb="34">
      <t>キニュウ</t>
    </rPh>
    <rPh sb="35" eb="36">
      <t>サイ</t>
    </rPh>
    <rPh sb="38" eb="40">
      <t>カツヨウ</t>
    </rPh>
    <phoneticPr fontId="1"/>
  </si>
  <si>
    <t>手順３．黄色で塗りつぶされている箇所は、様式に転記する箇所になります。転記は６ヶ所となります。</t>
    <rPh sb="7" eb="8">
      <t>ヌ</t>
    </rPh>
    <rPh sb="16" eb="18">
      <t>カショ</t>
    </rPh>
    <rPh sb="27" eb="29">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</si>
</sst>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24"/>
      <color theme="1"/>
      <name val="メイリオ"/>
      <family val="3"/>
      <charset val="128"/>
    </font>
    <font>
      <sz val="11"/>
      <color theme="1"/>
      <name val="メイリオ"/>
      <family val="3"/>
      <charset val="128"/>
    </font>
    <font>
      <b/>
      <sz val="11"/>
      <color theme="1"/>
      <name val="メイリオ"/>
      <family val="3"/>
      <charset val="128"/>
    </font>
    <font>
      <b/>
      <sz val="14"/>
      <color theme="1"/>
      <name val="メイリオ"/>
      <family val="3"/>
      <charset val="128"/>
    </font>
    <font>
      <sz val="11"/>
      <color rgb="FFFF0000"/>
      <name val="メイリオ"/>
      <family val="3"/>
      <charset val="128"/>
    </font>
    <font>
      <b/>
      <sz val="18"/>
      <color theme="1"/>
      <name val="メイリオ"/>
      <family val="3"/>
      <charset val="128"/>
    </font>
    <font>
      <sz val="11"/>
      <name val="メイリオ"/>
      <family val="3"/>
      <charset val="128"/>
    </font>
    <font>
      <sz val="11"/>
      <name val="游ゴシック"/>
      <family val="2"/>
      <charset val="128"/>
      <scheme val="minor"/>
    </font>
    <font>
      <sz val="11"/>
      <name val="游ゴシック"/>
      <family val="3"/>
      <charset val="128"/>
      <scheme val="minor"/>
    </font>
    <font>
      <b/>
      <sz val="11"/>
      <color rgb="FFFF0000"/>
      <name val="游ゴシック"/>
      <family val="3"/>
      <charset val="128"/>
      <scheme val="minor"/>
    </font>
    <font>
      <b/>
      <sz val="14"/>
      <color rgb="FFFF0000"/>
      <name val="メイリオ"/>
      <family val="3"/>
      <charset val="128"/>
    </font>
    <font>
      <b/>
      <sz val="18"/>
      <color rgb="FFFF0000"/>
      <name val="メイリオ"/>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1" xfId="0" applyFont="1" applyBorder="1">
      <alignment vertical="center"/>
    </xf>
    <xf numFmtId="0" fontId="5" fillId="0" borderId="1" xfId="0" applyFont="1" applyBorder="1" applyAlignment="1">
      <alignment vertical="center" wrapText="1"/>
    </xf>
    <xf numFmtId="38" fontId="5" fillId="0" borderId="1" xfId="1" applyFont="1" applyFill="1" applyBorder="1">
      <alignment vertical="center"/>
    </xf>
    <xf numFmtId="0" fontId="6" fillId="2" borderId="2" xfId="0" applyFont="1" applyFill="1" applyBorder="1" applyAlignment="1">
      <alignment vertical="center" wrapText="1"/>
    </xf>
    <xf numFmtId="0" fontId="8" fillId="0" borderId="0" xfId="0" applyFont="1">
      <alignment vertical="center"/>
    </xf>
    <xf numFmtId="0" fontId="3" fillId="0" borderId="0" xfId="0" applyFont="1">
      <alignment vertical="center"/>
    </xf>
    <xf numFmtId="38" fontId="9" fillId="3" borderId="2" xfId="1" applyFont="1" applyFill="1" applyBorder="1">
      <alignment vertical="center"/>
    </xf>
    <xf numFmtId="0" fontId="6" fillId="0" borderId="3" xfId="0" applyFont="1" applyBorder="1">
      <alignment vertical="center"/>
    </xf>
    <xf numFmtId="38" fontId="7" fillId="0" borderId="7" xfId="1" applyFont="1" applyFill="1" applyBorder="1">
      <alignment vertical="center"/>
    </xf>
    <xf numFmtId="38" fontId="7" fillId="0" borderId="8" xfId="1" applyFont="1" applyFill="1" applyBorder="1">
      <alignment vertical="center"/>
    </xf>
    <xf numFmtId="0" fontId="6" fillId="0" borderId="2" xfId="0" applyFont="1" applyBorder="1" applyAlignment="1">
      <alignment horizontal="center" vertical="center"/>
    </xf>
    <xf numFmtId="38" fontId="9" fillId="3" borderId="5" xfId="1" applyFont="1" applyFill="1" applyBorder="1">
      <alignment vertical="center"/>
    </xf>
    <xf numFmtId="0" fontId="7" fillId="0" borderId="0" xfId="0" applyFont="1">
      <alignment vertical="center"/>
    </xf>
    <xf numFmtId="38" fontId="10" fillId="0" borderId="1" xfId="1" applyFont="1" applyBorder="1">
      <alignment vertical="center"/>
    </xf>
    <xf numFmtId="38" fontId="0" fillId="0" borderId="0" xfId="0" applyNumberFormat="1">
      <alignment vertical="center"/>
    </xf>
    <xf numFmtId="0" fontId="0" fillId="0" borderId="9" xfId="0" applyBorder="1">
      <alignment vertical="center"/>
    </xf>
    <xf numFmtId="0" fontId="8" fillId="0" borderId="10" xfId="0" applyFont="1" applyBorder="1">
      <alignment vertical="center"/>
    </xf>
    <xf numFmtId="0" fontId="8" fillId="0" borderId="11" xfId="0" applyFont="1" applyBorder="1">
      <alignment vertical="center"/>
    </xf>
    <xf numFmtId="38" fontId="12" fillId="0" borderId="14" xfId="1" applyFont="1" applyBorder="1">
      <alignment vertical="center"/>
    </xf>
    <xf numFmtId="38" fontId="12" fillId="0" borderId="14" xfId="0" applyNumberFormat="1" applyFont="1" applyBorder="1">
      <alignment vertical="center"/>
    </xf>
    <xf numFmtId="38" fontId="0" fillId="0" borderId="12" xfId="1" applyFont="1" applyFill="1" applyBorder="1">
      <alignment vertical="center"/>
    </xf>
    <xf numFmtId="38" fontId="0" fillId="0" borderId="13" xfId="1" applyFont="1" applyFill="1" applyBorder="1">
      <alignment vertical="center"/>
    </xf>
    <xf numFmtId="0" fontId="11" fillId="0" borderId="10" xfId="0" applyFont="1" applyBorder="1">
      <alignment vertical="center"/>
    </xf>
    <xf numFmtId="0" fontId="12" fillId="0" borderId="10" xfId="0" applyFont="1" applyBorder="1">
      <alignment vertical="center"/>
    </xf>
    <xf numFmtId="38" fontId="12" fillId="0" borderId="0" xfId="1" applyFont="1" applyBorder="1">
      <alignment vertical="center"/>
    </xf>
    <xf numFmtId="0" fontId="12" fillId="0" borderId="11" xfId="0" applyFont="1" applyBorder="1">
      <alignment vertical="center"/>
    </xf>
    <xf numFmtId="38" fontId="9" fillId="3" borderId="4" xfId="1" applyFont="1" applyFill="1" applyBorder="1">
      <alignment vertical="center"/>
    </xf>
    <xf numFmtId="0" fontId="0" fillId="4" borderId="1" xfId="0" applyFill="1" applyBorder="1">
      <alignment vertical="center"/>
    </xf>
    <xf numFmtId="38" fontId="15" fillId="3" borderId="1" xfId="1" applyFont="1" applyFill="1" applyBorder="1">
      <alignment vertical="center"/>
    </xf>
    <xf numFmtId="38" fontId="15" fillId="3" borderId="1" xfId="1" applyFont="1" applyFill="1" applyBorder="1" applyAlignment="1">
      <alignment horizontal="right" vertical="center"/>
    </xf>
    <xf numFmtId="0" fontId="6" fillId="0" borderId="6" xfId="0" applyFont="1" applyBorder="1" applyAlignment="1">
      <alignment horizontal="center" vertical="center" wrapText="1"/>
    </xf>
    <xf numFmtId="38" fontId="9" fillId="3" borderId="4" xfId="1" applyFont="1" applyFill="1" applyBorder="1" applyProtection="1">
      <alignment vertical="center"/>
      <protection locked="0"/>
    </xf>
    <xf numFmtId="38" fontId="9" fillId="3" borderId="5" xfId="1" applyFont="1" applyFill="1" applyBorder="1" applyProtection="1">
      <alignment vertical="center"/>
      <protection locked="0"/>
    </xf>
    <xf numFmtId="38" fontId="7" fillId="0" borderId="7" xfId="1" applyFont="1" applyFill="1" applyBorder="1" applyProtection="1">
      <alignment vertical="center"/>
      <protection locked="0"/>
    </xf>
    <xf numFmtId="38" fontId="7" fillId="0" borderId="8" xfId="1" applyFont="1" applyFill="1" applyBorder="1" applyProtection="1">
      <alignment vertical="center"/>
      <protection locked="0"/>
    </xf>
    <xf numFmtId="0" fontId="13"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8</xdr:col>
      <xdr:colOff>282574</xdr:colOff>
      <xdr:row>8</xdr:row>
      <xdr:rowOff>403225</xdr:rowOff>
    </xdr:from>
    <xdr:to>
      <xdr:col>10</xdr:col>
      <xdr:colOff>174625</xdr:colOff>
      <xdr:row>9</xdr:row>
      <xdr:rowOff>793751</xdr:rowOff>
    </xdr:to>
    <xdr:sp macro="" textlink="">
      <xdr:nvSpPr>
        <xdr:cNvPr id="2" name="吹き出し: 四角形 2">
          <a:extLst>
            <a:ext uri="{FF2B5EF4-FFF2-40B4-BE49-F238E27FC236}">
              <a16:creationId xmlns:a16="http://schemas.microsoft.com/office/drawing/2014/main" id="{00000000-0008-0000-0000-000002000000}"/>
            </a:ext>
          </a:extLst>
        </xdr:cNvPr>
        <xdr:cNvSpPr/>
      </xdr:nvSpPr>
      <xdr:spPr>
        <a:xfrm>
          <a:off x="12014199" y="3498850"/>
          <a:ext cx="3082926" cy="1089026"/>
        </a:xfrm>
        <a:prstGeom prst="wedgeRectCallout">
          <a:avLst>
            <a:gd name="adj1" fmla="val -58477"/>
            <a:gd name="adj2" fmla="val 21919"/>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手順２・３</a:t>
          </a:r>
          <a:endParaRPr kumimoji="1" lang="en-US" altLang="ja-JP" sz="1100" b="1"/>
        </a:p>
        <a:p>
          <a:pPr algn="l"/>
          <a:r>
            <a:rPr kumimoji="1" lang="ja-JP" altLang="en-US" sz="1100" b="1"/>
            <a:t>法人分の補助金申請額となります。</a:t>
          </a:r>
          <a:endParaRPr kumimoji="1" lang="en-US" altLang="ja-JP" sz="1100" b="1"/>
        </a:p>
        <a:p>
          <a:pPr algn="l"/>
          <a:r>
            <a:rPr kumimoji="1" lang="ja-JP" altLang="en-US" sz="1100" b="1"/>
            <a:t>様式の「補助申請額（上段）」欄に転記する箇所になります。</a:t>
          </a:r>
          <a:endParaRPr kumimoji="1" lang="en-US" altLang="ja-JP" sz="1100" b="1"/>
        </a:p>
        <a:p>
          <a:pPr algn="l"/>
          <a:endParaRPr kumimoji="1" lang="en-US" altLang="ja-JP" sz="1100"/>
        </a:p>
      </xdr:txBody>
    </xdr:sp>
    <xdr:clientData/>
  </xdr:twoCellAnchor>
  <xdr:twoCellAnchor>
    <xdr:from>
      <xdr:col>8</xdr:col>
      <xdr:colOff>837554</xdr:colOff>
      <xdr:row>12</xdr:row>
      <xdr:rowOff>88903</xdr:rowOff>
    </xdr:from>
    <xdr:to>
      <xdr:col>8</xdr:col>
      <xdr:colOff>1473200</xdr:colOff>
      <xdr:row>14</xdr:row>
      <xdr:rowOff>179776</xdr:rowOff>
    </xdr:to>
    <xdr:sp macro="" textlink="">
      <xdr:nvSpPr>
        <xdr:cNvPr id="3" name="ストライプ矢印 2">
          <a:extLst>
            <a:ext uri="{FF2B5EF4-FFF2-40B4-BE49-F238E27FC236}">
              <a16:creationId xmlns:a16="http://schemas.microsoft.com/office/drawing/2014/main" id="{00000000-0008-0000-0000-000003000000}"/>
            </a:ext>
          </a:extLst>
        </xdr:cNvPr>
        <xdr:cNvSpPr/>
      </xdr:nvSpPr>
      <xdr:spPr>
        <a:xfrm rot="5400000">
          <a:off x="12381190" y="6960267"/>
          <a:ext cx="992573" cy="635646"/>
        </a:xfrm>
        <a:prstGeom prst="striped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841376</xdr:colOff>
      <xdr:row>13</xdr:row>
      <xdr:rowOff>53974</xdr:rowOff>
    </xdr:from>
    <xdr:to>
      <xdr:col>4</xdr:col>
      <xdr:colOff>539750</xdr:colOff>
      <xdr:row>15</xdr:row>
      <xdr:rowOff>15875</xdr:rowOff>
    </xdr:to>
    <xdr:sp macro="" textlink="">
      <xdr:nvSpPr>
        <xdr:cNvPr id="4" name="吹き出し: 四角形 4">
          <a:extLst>
            <a:ext uri="{FF2B5EF4-FFF2-40B4-BE49-F238E27FC236}">
              <a16:creationId xmlns:a16="http://schemas.microsoft.com/office/drawing/2014/main" id="{00000000-0008-0000-0000-000004000000}"/>
            </a:ext>
          </a:extLst>
        </xdr:cNvPr>
        <xdr:cNvSpPr/>
      </xdr:nvSpPr>
      <xdr:spPr>
        <a:xfrm>
          <a:off x="2746376" y="6991349"/>
          <a:ext cx="2635249" cy="850901"/>
        </a:xfrm>
        <a:prstGeom prst="wedgeRectCallout">
          <a:avLst>
            <a:gd name="adj1" fmla="val 25320"/>
            <a:gd name="adj2" fmla="val -84246"/>
          </a:avLst>
        </a:prstGeom>
        <a:solidFill>
          <a:srgbClr val="00B0F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手順１</a:t>
          </a:r>
          <a:endParaRPr kumimoji="1" lang="en-US" altLang="ja-JP" sz="1100" b="1"/>
        </a:p>
        <a:p>
          <a:pPr algn="l"/>
          <a:r>
            <a:rPr kumimoji="1" lang="ja-JP" altLang="en-US" sz="1100" b="1"/>
            <a:t>太枠部分　年間返済額と年間支給額を</a:t>
          </a:r>
          <a:endParaRPr kumimoji="1" lang="en-US" altLang="ja-JP" sz="1100" b="1"/>
        </a:p>
        <a:p>
          <a:pPr algn="l"/>
          <a:r>
            <a:rPr kumimoji="1" lang="ja-JP" altLang="en-US" sz="1100" b="1"/>
            <a:t>計</a:t>
          </a:r>
          <a:r>
            <a:rPr kumimoji="1" lang="en-US" altLang="ja-JP" sz="1100" b="1"/>
            <a:t>4</a:t>
          </a:r>
          <a:r>
            <a:rPr kumimoji="1" lang="ja-JP" altLang="en-US" sz="1100" b="1"/>
            <a:t>カ所入力してください</a:t>
          </a:r>
          <a:endParaRPr kumimoji="1" lang="en-US" altLang="ja-JP" sz="1100" b="1"/>
        </a:p>
        <a:p>
          <a:pPr algn="l"/>
          <a:r>
            <a:rPr kumimoji="1" lang="ja-JP" altLang="en-US" sz="1100" b="1"/>
            <a:t>。</a:t>
          </a:r>
          <a:endParaRPr kumimoji="1" lang="ja-JP" altLang="en-US" sz="1100"/>
        </a:p>
      </xdr:txBody>
    </xdr:sp>
    <xdr:clientData/>
  </xdr:twoCellAnchor>
  <xdr:twoCellAnchor>
    <xdr:from>
      <xdr:col>0</xdr:col>
      <xdr:colOff>342900</xdr:colOff>
      <xdr:row>15</xdr:row>
      <xdr:rowOff>53975</xdr:rowOff>
    </xdr:from>
    <xdr:to>
      <xdr:col>3</xdr:col>
      <xdr:colOff>1101725</xdr:colOff>
      <xdr:row>19</xdr:row>
      <xdr:rowOff>76201</xdr:rowOff>
    </xdr:to>
    <xdr:sp macro="" textlink="">
      <xdr:nvSpPr>
        <xdr:cNvPr id="5" name="吹き出し: 四角形 1">
          <a:extLst>
            <a:ext uri="{FF2B5EF4-FFF2-40B4-BE49-F238E27FC236}">
              <a16:creationId xmlns:a16="http://schemas.microsoft.com/office/drawing/2014/main" id="{00000000-0008-0000-0000-000005000000}"/>
            </a:ext>
          </a:extLst>
        </xdr:cNvPr>
        <xdr:cNvSpPr/>
      </xdr:nvSpPr>
      <xdr:spPr>
        <a:xfrm>
          <a:off x="342900" y="7877175"/>
          <a:ext cx="4073525" cy="936626"/>
        </a:xfrm>
        <a:prstGeom prst="wedgeRectCallout">
          <a:avLst>
            <a:gd name="adj1" fmla="val -6461"/>
            <a:gd name="adj2" fmla="val -26745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手順３</a:t>
          </a:r>
          <a:endParaRPr kumimoji="1" lang="en-US" altLang="ja-JP" sz="1100" b="1"/>
        </a:p>
        <a:p>
          <a:pPr algn="l"/>
          <a:r>
            <a:rPr kumimoji="1" lang="ja-JP" altLang="en-US" sz="1100" b="1"/>
            <a:t>黄色部分が様式の「奨学金の年間返済予定額もしくは年間返済額」「手当等の年間支給額」欄に転記する箇所になります。</a:t>
          </a:r>
        </a:p>
      </xdr:txBody>
    </xdr:sp>
    <xdr:clientData/>
  </xdr:twoCellAnchor>
  <xdr:twoCellAnchor>
    <xdr:from>
      <xdr:col>8</xdr:col>
      <xdr:colOff>304800</xdr:colOff>
      <xdr:row>10</xdr:row>
      <xdr:rowOff>381000</xdr:rowOff>
    </xdr:from>
    <xdr:to>
      <xdr:col>10</xdr:col>
      <xdr:colOff>174625</xdr:colOff>
      <xdr:row>12</xdr:row>
      <xdr:rowOff>47625</xdr:rowOff>
    </xdr:to>
    <xdr:sp macro="" textlink="">
      <xdr:nvSpPr>
        <xdr:cNvPr id="6" name="吹き出し: 四角形 3">
          <a:extLst>
            <a:ext uri="{FF2B5EF4-FFF2-40B4-BE49-F238E27FC236}">
              <a16:creationId xmlns:a16="http://schemas.microsoft.com/office/drawing/2014/main" id="{00000000-0008-0000-0000-000006000000}"/>
            </a:ext>
          </a:extLst>
        </xdr:cNvPr>
        <xdr:cNvSpPr/>
      </xdr:nvSpPr>
      <xdr:spPr>
        <a:xfrm>
          <a:off x="12049125" y="5114925"/>
          <a:ext cx="3070225" cy="1609725"/>
        </a:xfrm>
        <a:prstGeom prst="wedgeRectCallout">
          <a:avLst>
            <a:gd name="adj1" fmla="val -60657"/>
            <a:gd name="adj2" fmla="val 1991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手順２・３</a:t>
          </a:r>
          <a:endParaRPr kumimoji="1" lang="en-US" altLang="ja-JP" sz="1100" b="1"/>
        </a:p>
        <a:p>
          <a:pPr algn="l"/>
          <a:r>
            <a:rPr kumimoji="1" lang="ja-JP" altLang="en-US" sz="1100" b="1"/>
            <a:t>職員分の補助金申請額となります。</a:t>
          </a:r>
          <a:endParaRPr kumimoji="1" lang="en-US" altLang="ja-JP" sz="1100" b="1"/>
        </a:p>
        <a:p>
          <a:pPr algn="l"/>
          <a:r>
            <a:rPr kumimoji="1" lang="ja-JP" altLang="en-US" sz="1100" b="1"/>
            <a:t>様式の「補助申請額（下段）」欄に転記する箇所になります。</a:t>
          </a:r>
          <a:endParaRPr kumimoji="1" lang="en-US" altLang="ja-JP" sz="1100" b="1"/>
        </a:p>
        <a:p>
          <a:pPr algn="l"/>
          <a:r>
            <a:rPr kumimoji="1" lang="ja-JP" altLang="en-US" sz="1100" b="1"/>
            <a:t>下記の判定が２つとも</a:t>
          </a:r>
          <a:r>
            <a:rPr kumimoji="1" lang="en-US" altLang="ja-JP" sz="1100" b="1"/>
            <a:t>FALSE</a:t>
          </a:r>
          <a:r>
            <a:rPr kumimoji="1" lang="ja-JP" altLang="en-US" sz="1100" b="1"/>
            <a:t>の場合、要件を満たしていないため補助対象にはなりません。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304154</xdr:colOff>
      <xdr:row>12</xdr:row>
      <xdr:rowOff>63505</xdr:rowOff>
    </xdr:from>
    <xdr:to>
      <xdr:col>8</xdr:col>
      <xdr:colOff>984250</xdr:colOff>
      <xdr:row>15</xdr:row>
      <xdr:rowOff>65472</xdr:rowOff>
    </xdr:to>
    <xdr:sp macro="" textlink="">
      <xdr:nvSpPr>
        <xdr:cNvPr id="3" name="ストライプ矢印 2">
          <a:extLst>
            <a:ext uri="{FF2B5EF4-FFF2-40B4-BE49-F238E27FC236}">
              <a16:creationId xmlns:a16="http://schemas.microsoft.com/office/drawing/2014/main" id="{00000000-0008-0000-0100-000003000000}"/>
            </a:ext>
          </a:extLst>
        </xdr:cNvPr>
        <xdr:cNvSpPr/>
      </xdr:nvSpPr>
      <xdr:spPr>
        <a:xfrm rot="5400000">
          <a:off x="11803343" y="6645941"/>
          <a:ext cx="1144967" cy="680096"/>
        </a:xfrm>
        <a:prstGeom prst="striped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1241247</xdr:colOff>
      <xdr:row>6</xdr:row>
      <xdr:rowOff>111125</xdr:rowOff>
    </xdr:from>
    <xdr:to>
      <xdr:col>20</xdr:col>
      <xdr:colOff>477513</xdr:colOff>
      <xdr:row>13</xdr:row>
      <xdr:rowOff>381000</xdr:rowOff>
    </xdr:to>
    <xdr:pic>
      <xdr:nvPicPr>
        <xdr:cNvPr id="10" name="図 9" descr="画面の領域">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72872" y="2619375"/>
          <a:ext cx="9253391" cy="4699000"/>
        </a:xfrm>
        <a:prstGeom prst="rect">
          <a:avLst/>
        </a:prstGeom>
        <a:ln w="127000" cap="sq">
          <a:solidFill>
            <a:srgbClr val="000000"/>
          </a:solidFill>
          <a:miter lim="800000"/>
        </a:ln>
        <a:effectLst>
          <a:outerShdw blurRad="57150" dist="50800" dir="2700000" algn="tl" rotWithShape="0">
            <a:srgbClr val="000000">
              <a:alpha val="40000"/>
            </a:srgbClr>
          </a:outerShdw>
        </a:effectLst>
      </xdr:spPr>
    </xdr:pic>
    <xdr:clientData/>
  </xdr:twoCellAnchor>
  <xdr:twoCellAnchor>
    <xdr:from>
      <xdr:col>4</xdr:col>
      <xdr:colOff>31750</xdr:colOff>
      <xdr:row>10</xdr:row>
      <xdr:rowOff>47625</xdr:rowOff>
    </xdr:from>
    <xdr:to>
      <xdr:col>15</xdr:col>
      <xdr:colOff>444500</xdr:colOff>
      <xdr:row>11</xdr:row>
      <xdr:rowOff>936625</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4873625" y="4794250"/>
          <a:ext cx="13906500" cy="1857375"/>
        </a:xfrm>
        <a:prstGeom prst="straightConnector1">
          <a:avLst/>
        </a:prstGeom>
        <a:ln w="762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2111375</xdr:colOff>
      <xdr:row>11</xdr:row>
      <xdr:rowOff>619125</xdr:rowOff>
    </xdr:from>
    <xdr:to>
      <xdr:col>18</xdr:col>
      <xdr:colOff>95250</xdr:colOff>
      <xdr:row>12</xdr:row>
      <xdr:rowOff>238125</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1334750" y="6334125"/>
          <a:ext cx="9144000" cy="587375"/>
        </a:xfrm>
        <a:prstGeom prst="straightConnector1">
          <a:avLst/>
        </a:prstGeom>
        <a:ln w="762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2159000</xdr:colOff>
      <xdr:row>9</xdr:row>
      <xdr:rowOff>571500</xdr:rowOff>
    </xdr:from>
    <xdr:to>
      <xdr:col>18</xdr:col>
      <xdr:colOff>95250</xdr:colOff>
      <xdr:row>11</xdr:row>
      <xdr:rowOff>920750</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11382375" y="4365625"/>
          <a:ext cx="9096375" cy="2270125"/>
        </a:xfrm>
        <a:prstGeom prst="straightConnector1">
          <a:avLst/>
        </a:prstGeom>
        <a:ln w="762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15</xdr:row>
      <xdr:rowOff>111125</xdr:rowOff>
    </xdr:from>
    <xdr:to>
      <xdr:col>20</xdr:col>
      <xdr:colOff>593725</xdr:colOff>
      <xdr:row>22</xdr:row>
      <xdr:rowOff>203200</xdr:rowOff>
    </xdr:to>
    <xdr:sp macro="" textlink="">
      <xdr:nvSpPr>
        <xdr:cNvPr id="37" name="円形吹き出し 36">
          <a:extLst>
            <a:ext uri="{FF2B5EF4-FFF2-40B4-BE49-F238E27FC236}">
              <a16:creationId xmlns:a16="http://schemas.microsoft.com/office/drawing/2014/main" id="{00000000-0008-0000-0100-000025000000}"/>
            </a:ext>
          </a:extLst>
        </xdr:cNvPr>
        <xdr:cNvSpPr/>
      </xdr:nvSpPr>
      <xdr:spPr>
        <a:xfrm>
          <a:off x="17183100" y="7934325"/>
          <a:ext cx="4365625" cy="1692275"/>
        </a:xfrm>
        <a:prstGeom prst="wedgeEllipseCallout">
          <a:avLst>
            <a:gd name="adj1" fmla="val -10448"/>
            <a:gd name="adj2" fmla="val -91411"/>
          </a:avLst>
        </a:prstGeom>
        <a:solidFill>
          <a:schemeClr val="bg1">
            <a:lumMod val="95000"/>
          </a:schemeClr>
        </a:solid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メイリオ" panose="020B0604030504040204" pitchFamily="50" charset="-128"/>
              <a:ea typeface="メイリオ" panose="020B0604030504040204" pitchFamily="50" charset="-128"/>
            </a:rPr>
            <a:t>黄色</a:t>
          </a:r>
          <a:r>
            <a:rPr kumimoji="1" lang="en-US" altLang="ja-JP" sz="2000" b="1">
              <a:solidFill>
                <a:srgbClr val="FF0000"/>
              </a:solidFill>
              <a:latin typeface="メイリオ" panose="020B0604030504040204" pitchFamily="50" charset="-128"/>
              <a:ea typeface="メイリオ" panose="020B0604030504040204" pitchFamily="50" charset="-128"/>
            </a:rPr>
            <a:t>6</a:t>
          </a:r>
          <a:r>
            <a:rPr kumimoji="1" lang="ja-JP" altLang="en-US" sz="2000" b="1">
              <a:solidFill>
                <a:srgbClr val="FF0000"/>
              </a:solidFill>
              <a:latin typeface="メイリオ" panose="020B0604030504040204" pitchFamily="50" charset="-128"/>
              <a:ea typeface="メイリオ" panose="020B0604030504040204" pitchFamily="50" charset="-128"/>
            </a:rPr>
            <a:t>カ所を様式に転記してください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view="pageBreakPreview" zoomScale="50" zoomScaleNormal="90" zoomScaleSheetLayoutView="50" workbookViewId="0">
      <selection activeCell="C11" sqref="C11"/>
    </sheetView>
  </sheetViews>
  <sheetFormatPr defaultRowHeight="18" x14ac:dyDescent="0.55000000000000004"/>
  <cols>
    <col min="1" max="1" width="12.83203125" customWidth="1"/>
    <col min="2" max="2" width="12.08203125" customWidth="1"/>
    <col min="3" max="3" width="18.5" customWidth="1"/>
    <col min="4" max="4" width="20" customWidth="1"/>
    <col min="6" max="6" width="26.5" customWidth="1"/>
    <col min="7" max="7" width="22.08203125" customWidth="1"/>
    <col min="8" max="9" width="33" customWidth="1"/>
  </cols>
  <sheetData>
    <row r="1" spans="1:12" s="2" customFormat="1" ht="42" customHeight="1" x14ac:dyDescent="0.55000000000000004">
      <c r="A1" s="1"/>
      <c r="B1" s="1" t="s">
        <v>13</v>
      </c>
      <c r="C1" s="1"/>
      <c r="D1" s="1"/>
      <c r="E1" s="1"/>
      <c r="F1" s="1"/>
    </row>
    <row r="2" spans="1:12" s="2" customFormat="1" ht="42" customHeight="1" x14ac:dyDescent="0.55000000000000004">
      <c r="A2" s="1"/>
      <c r="B2" s="1" t="s">
        <v>24</v>
      </c>
      <c r="C2" s="1"/>
      <c r="D2" s="1"/>
      <c r="E2" s="1"/>
      <c r="F2" s="1"/>
    </row>
    <row r="3" spans="1:12" s="2" customFormat="1" ht="30" customHeight="1" x14ac:dyDescent="0.55000000000000004">
      <c r="A3" s="1"/>
      <c r="B3" s="16" t="s">
        <v>18</v>
      </c>
      <c r="C3" s="1"/>
      <c r="D3" s="1"/>
      <c r="E3" s="1"/>
      <c r="F3" s="1"/>
    </row>
    <row r="4" spans="1:12" s="2" customFormat="1" ht="30" customHeight="1" x14ac:dyDescent="0.55000000000000004">
      <c r="A4" s="1"/>
      <c r="B4" s="16" t="s">
        <v>22</v>
      </c>
      <c r="C4" s="1"/>
      <c r="D4" s="1"/>
      <c r="E4" s="1"/>
      <c r="F4" s="1"/>
    </row>
    <row r="5" spans="1:12" ht="30" customHeight="1" x14ac:dyDescent="0.55000000000000004">
      <c r="B5" s="16" t="s">
        <v>25</v>
      </c>
      <c r="G5" s="2"/>
      <c r="H5" s="2"/>
    </row>
    <row r="6" spans="1:12" ht="23.15" customHeight="1" x14ac:dyDescent="0.55000000000000004">
      <c r="G6" s="2"/>
      <c r="H6" s="2"/>
    </row>
    <row r="7" spans="1:12" ht="27.75" customHeight="1" x14ac:dyDescent="0.55000000000000004">
      <c r="E7" s="3"/>
      <c r="F7" s="3"/>
      <c r="G7" s="2"/>
      <c r="H7" s="2"/>
    </row>
    <row r="8" spans="1:12" x14ac:dyDescent="0.55000000000000004">
      <c r="G8" s="2"/>
      <c r="H8" s="2"/>
    </row>
    <row r="9" spans="1:12" ht="54.75" customHeight="1" x14ac:dyDescent="0.55000000000000004">
      <c r="B9" s="4"/>
      <c r="C9" s="7" t="s">
        <v>20</v>
      </c>
      <c r="D9" s="7" t="s">
        <v>21</v>
      </c>
      <c r="F9" s="5" t="s">
        <v>3</v>
      </c>
      <c r="G9" s="5" t="s">
        <v>4</v>
      </c>
      <c r="H9" s="7" t="s">
        <v>1</v>
      </c>
    </row>
    <row r="10" spans="1:12" ht="75" customHeight="1" thickBot="1" x14ac:dyDescent="0.6">
      <c r="B10" s="14" t="s">
        <v>0</v>
      </c>
      <c r="C10" s="10">
        <f>SUM(C11:C12)</f>
        <v>0</v>
      </c>
      <c r="D10" s="10">
        <f>SUM(D11:D12)</f>
        <v>0</v>
      </c>
      <c r="E10" s="9">
        <v>60000</v>
      </c>
      <c r="F10" s="6">
        <f>TRUNC(D10/2,0)</f>
        <v>0</v>
      </c>
      <c r="G10" s="6">
        <f>TRUNC(C10/3,0)</f>
        <v>0</v>
      </c>
      <c r="H10" s="32">
        <f>MIN(E10:G10)</f>
        <v>0</v>
      </c>
    </row>
    <row r="11" spans="1:12" ht="76.5" customHeight="1" thickTop="1" x14ac:dyDescent="0.55000000000000004">
      <c r="B11" s="11" t="s">
        <v>2</v>
      </c>
      <c r="C11" s="35">
        <v>0</v>
      </c>
      <c r="D11" s="36">
        <v>0</v>
      </c>
      <c r="E11" s="9"/>
      <c r="F11" s="5" t="s">
        <v>15</v>
      </c>
      <c r="G11" s="5" t="s">
        <v>16</v>
      </c>
      <c r="H11" s="7" t="s">
        <v>17</v>
      </c>
    </row>
    <row r="12" spans="1:12" ht="76.5" customHeight="1" thickBot="1" x14ac:dyDescent="0.6">
      <c r="B12" s="34" t="s">
        <v>23</v>
      </c>
      <c r="C12" s="37">
        <v>0</v>
      </c>
      <c r="D12" s="38">
        <v>0</v>
      </c>
      <c r="E12" s="9">
        <v>60000</v>
      </c>
      <c r="F12" s="17">
        <f>TRUNC(C10-D10,0)</f>
        <v>0</v>
      </c>
      <c r="G12" s="6">
        <f>TRUNC(C10/3,0)</f>
        <v>0</v>
      </c>
      <c r="H12" s="33">
        <f>IF(AND(I17=FALSE,I21=FALSE),0,L12)</f>
        <v>0</v>
      </c>
      <c r="L12" s="9">
        <f>MIN(E12:G12)</f>
        <v>0</v>
      </c>
    </row>
    <row r="13" spans="1:12" ht="18.5" thickTop="1" x14ac:dyDescent="0.55000000000000004">
      <c r="F13" s="18"/>
      <c r="G13" s="8"/>
      <c r="H13" s="8"/>
    </row>
    <row r="14" spans="1:12" ht="51.75" customHeight="1" x14ac:dyDescent="0.55000000000000004">
      <c r="F14" s="39" t="s">
        <v>14</v>
      </c>
      <c r="G14" s="39"/>
      <c r="H14" s="39"/>
      <c r="I14" s="39"/>
    </row>
    <row r="15" spans="1:12" x14ac:dyDescent="0.55000000000000004">
      <c r="F15" s="19" t="s">
        <v>12</v>
      </c>
      <c r="G15" s="20"/>
      <c r="H15" s="21"/>
    </row>
    <row r="16" spans="1:12" x14ac:dyDescent="0.55000000000000004">
      <c r="F16" s="19" t="s">
        <v>8</v>
      </c>
      <c r="G16" s="26" t="s">
        <v>5</v>
      </c>
      <c r="H16" s="27" t="s">
        <v>6</v>
      </c>
      <c r="I16" s="31" t="s">
        <v>7</v>
      </c>
    </row>
    <row r="17" spans="6:9" x14ac:dyDescent="0.55000000000000004">
      <c r="F17" s="25">
        <f>IF(C10&lt;180000,C10)</f>
        <v>0</v>
      </c>
      <c r="G17" s="22">
        <f>D10</f>
        <v>0</v>
      </c>
      <c r="H17" s="22">
        <f>TRUNC(C10*2/3,0)</f>
        <v>0</v>
      </c>
      <c r="I17" s="31" t="b">
        <f>G17&gt;=H17</f>
        <v>1</v>
      </c>
    </row>
    <row r="18" spans="6:9" x14ac:dyDescent="0.55000000000000004">
      <c r="F18" s="24"/>
      <c r="G18" s="28"/>
      <c r="H18" s="28"/>
    </row>
    <row r="19" spans="6:9" x14ac:dyDescent="0.55000000000000004">
      <c r="F19" s="19" t="s">
        <v>11</v>
      </c>
      <c r="G19" s="27"/>
      <c r="H19" s="29"/>
    </row>
    <row r="20" spans="6:9" x14ac:dyDescent="0.55000000000000004">
      <c r="F20" s="19" t="s">
        <v>9</v>
      </c>
      <c r="G20" s="27" t="s">
        <v>5</v>
      </c>
      <c r="H20" s="27" t="s">
        <v>10</v>
      </c>
      <c r="I20" s="31" t="s">
        <v>7</v>
      </c>
    </row>
    <row r="21" spans="6:9" x14ac:dyDescent="0.55000000000000004">
      <c r="F21" s="25" t="b">
        <f>IF(C10&gt;=180000,C10)</f>
        <v>0</v>
      </c>
      <c r="G21" s="23">
        <f>D10</f>
        <v>0</v>
      </c>
      <c r="H21" s="22">
        <v>120000</v>
      </c>
      <c r="I21" s="31" t="b">
        <f>G21&gt;=H21</f>
        <v>0</v>
      </c>
    </row>
  </sheetData>
  <mergeCells count="1">
    <mergeCell ref="F14:I14"/>
  </mergeCells>
  <phoneticPr fontId="1"/>
  <printOptions horizontalCentered="1" verticalCentered="1"/>
  <pageMargins left="0.31496062992125984" right="0.31496062992125984"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view="pageBreakPreview" topLeftCell="A7" zoomScale="50" zoomScaleNormal="90" zoomScaleSheetLayoutView="50" workbookViewId="0">
      <selection activeCell="D12" sqref="D12"/>
    </sheetView>
  </sheetViews>
  <sheetFormatPr defaultRowHeight="18" x14ac:dyDescent="0.55000000000000004"/>
  <cols>
    <col min="1" max="1" width="5.58203125" customWidth="1"/>
    <col min="2" max="2" width="12.08203125" customWidth="1"/>
    <col min="3" max="3" width="18.5" customWidth="1"/>
    <col min="4" max="4" width="20" customWidth="1"/>
    <col min="6" max="6" width="26.5" customWidth="1"/>
    <col min="7" max="7" width="22.08203125" customWidth="1"/>
    <col min="8" max="9" width="33" customWidth="1"/>
    <col min="22" max="22" width="4.5" customWidth="1"/>
  </cols>
  <sheetData>
    <row r="1" spans="1:12" s="2" customFormat="1" ht="42" customHeight="1" x14ac:dyDescent="0.55000000000000004">
      <c r="A1" s="1"/>
      <c r="B1" s="1" t="s">
        <v>13</v>
      </c>
      <c r="C1" s="1"/>
      <c r="D1" s="1"/>
      <c r="E1" s="1"/>
      <c r="F1" s="1"/>
    </row>
    <row r="2" spans="1:12" s="2" customFormat="1" ht="42" customHeight="1" x14ac:dyDescent="0.55000000000000004">
      <c r="A2" s="1"/>
      <c r="B2" s="1" t="s">
        <v>24</v>
      </c>
      <c r="C2" s="1"/>
      <c r="D2" s="1"/>
      <c r="E2" s="1"/>
      <c r="F2" s="1"/>
    </row>
    <row r="3" spans="1:12" s="2" customFormat="1" ht="30" customHeight="1" x14ac:dyDescent="0.55000000000000004">
      <c r="A3" s="1"/>
      <c r="B3" s="16" t="s">
        <v>18</v>
      </c>
      <c r="C3" s="1"/>
      <c r="D3" s="1"/>
      <c r="E3" s="1"/>
      <c r="F3" s="1"/>
    </row>
    <row r="4" spans="1:12" s="2" customFormat="1" ht="30" customHeight="1" x14ac:dyDescent="0.55000000000000004">
      <c r="A4" s="1"/>
      <c r="B4" s="16" t="s">
        <v>22</v>
      </c>
      <c r="C4" s="1"/>
      <c r="D4" s="1"/>
      <c r="E4" s="1"/>
      <c r="F4" s="1"/>
    </row>
    <row r="5" spans="1:12" ht="30" customHeight="1" x14ac:dyDescent="0.55000000000000004">
      <c r="B5" s="16" t="s">
        <v>19</v>
      </c>
      <c r="G5" s="2"/>
      <c r="H5" s="2"/>
    </row>
    <row r="6" spans="1:12" ht="23.15" customHeight="1" x14ac:dyDescent="0.55000000000000004">
      <c r="G6" s="2"/>
      <c r="H6" s="2"/>
    </row>
    <row r="7" spans="1:12" ht="27.75" customHeight="1" x14ac:dyDescent="0.55000000000000004">
      <c r="E7" s="3"/>
      <c r="F7" s="3"/>
      <c r="G7" s="2"/>
      <c r="H7" s="2"/>
    </row>
    <row r="8" spans="1:12" x14ac:dyDescent="0.55000000000000004">
      <c r="G8" s="2"/>
      <c r="H8" s="2"/>
    </row>
    <row r="9" spans="1:12" ht="54.75" customHeight="1" x14ac:dyDescent="0.55000000000000004">
      <c r="B9" s="4"/>
      <c r="C9" s="7" t="s">
        <v>20</v>
      </c>
      <c r="D9" s="7" t="s">
        <v>21</v>
      </c>
      <c r="F9" s="5" t="s">
        <v>3</v>
      </c>
      <c r="G9" s="5" t="s">
        <v>4</v>
      </c>
      <c r="H9" s="7" t="s">
        <v>1</v>
      </c>
    </row>
    <row r="10" spans="1:12" ht="75" customHeight="1" thickBot="1" x14ac:dyDescent="0.6">
      <c r="B10" s="14" t="s">
        <v>0</v>
      </c>
      <c r="C10" s="10">
        <f>SUM(C11:C12)</f>
        <v>180000</v>
      </c>
      <c r="D10" s="10">
        <f>SUM(D11:D12)</f>
        <v>120000</v>
      </c>
      <c r="E10" s="9">
        <v>60000</v>
      </c>
      <c r="F10" s="6">
        <f>D10/2</f>
        <v>60000</v>
      </c>
      <c r="G10" s="6">
        <f>C10/3</f>
        <v>60000</v>
      </c>
      <c r="H10" s="32">
        <f>MIN(E10:G10)</f>
        <v>60000</v>
      </c>
    </row>
    <row r="11" spans="1:12" ht="76.5" customHeight="1" thickTop="1" x14ac:dyDescent="0.55000000000000004">
      <c r="B11" s="11" t="s">
        <v>2</v>
      </c>
      <c r="C11" s="30">
        <v>5000</v>
      </c>
      <c r="D11" s="15">
        <v>10000</v>
      </c>
      <c r="E11" s="9"/>
      <c r="F11" s="5" t="s">
        <v>15</v>
      </c>
      <c r="G11" s="5" t="s">
        <v>16</v>
      </c>
      <c r="H11" s="7" t="s">
        <v>17</v>
      </c>
    </row>
    <row r="12" spans="1:12" ht="76.5" customHeight="1" thickBot="1" x14ac:dyDescent="0.6">
      <c r="B12" s="34" t="s">
        <v>23</v>
      </c>
      <c r="C12" s="12">
        <v>175000</v>
      </c>
      <c r="D12" s="13">
        <v>110000</v>
      </c>
      <c r="E12" s="9">
        <v>60000</v>
      </c>
      <c r="F12" s="17">
        <f>C10-D10</f>
        <v>60000</v>
      </c>
      <c r="G12" s="6">
        <f>C10/3</f>
        <v>60000</v>
      </c>
      <c r="H12" s="33">
        <f>IF(AND(I17=FALSE,I21=FALSE),0,L12)</f>
        <v>60000</v>
      </c>
      <c r="L12" s="9">
        <f>MIN(E12:G12)</f>
        <v>60000</v>
      </c>
    </row>
    <row r="13" spans="1:12" ht="18.5" thickTop="1" x14ac:dyDescent="0.55000000000000004">
      <c r="F13" s="18"/>
      <c r="G13" s="8"/>
      <c r="H13" s="8"/>
    </row>
    <row r="14" spans="1:12" ht="51.75" customHeight="1" x14ac:dyDescent="0.55000000000000004">
      <c r="F14" s="39" t="s">
        <v>14</v>
      </c>
      <c r="G14" s="39"/>
      <c r="H14" s="39"/>
      <c r="I14" s="39"/>
    </row>
    <row r="15" spans="1:12" x14ac:dyDescent="0.55000000000000004">
      <c r="F15" s="19" t="s">
        <v>12</v>
      </c>
      <c r="G15" s="20"/>
      <c r="H15" s="21"/>
    </row>
    <row r="16" spans="1:12" x14ac:dyDescent="0.55000000000000004">
      <c r="F16" s="19" t="s">
        <v>8</v>
      </c>
      <c r="G16" s="26" t="s">
        <v>5</v>
      </c>
      <c r="H16" s="27" t="s">
        <v>6</v>
      </c>
      <c r="I16" s="31" t="s">
        <v>7</v>
      </c>
    </row>
    <row r="17" spans="6:9" x14ac:dyDescent="0.55000000000000004">
      <c r="F17" s="25" t="b">
        <f>IF(C10&lt;180000,C10)</f>
        <v>0</v>
      </c>
      <c r="G17" s="22">
        <f>D10</f>
        <v>120000</v>
      </c>
      <c r="H17" s="22">
        <f>C10*2/3</f>
        <v>120000</v>
      </c>
      <c r="I17" s="31" t="b">
        <f>G17&gt;=H17</f>
        <v>1</v>
      </c>
    </row>
    <row r="18" spans="6:9" x14ac:dyDescent="0.55000000000000004">
      <c r="F18" s="24"/>
      <c r="G18" s="28"/>
      <c r="H18" s="28"/>
    </row>
    <row r="19" spans="6:9" x14ac:dyDescent="0.55000000000000004">
      <c r="F19" s="19" t="s">
        <v>11</v>
      </c>
      <c r="G19" s="27"/>
      <c r="H19" s="29"/>
    </row>
    <row r="20" spans="6:9" x14ac:dyDescent="0.55000000000000004">
      <c r="F20" s="19" t="s">
        <v>9</v>
      </c>
      <c r="G20" s="27" t="s">
        <v>5</v>
      </c>
      <c r="H20" s="27" t="s">
        <v>10</v>
      </c>
      <c r="I20" s="31" t="s">
        <v>7</v>
      </c>
    </row>
    <row r="21" spans="6:9" x14ac:dyDescent="0.55000000000000004">
      <c r="F21" s="25">
        <f>IF(C10&gt;=180000,C10)</f>
        <v>180000</v>
      </c>
      <c r="G21" s="23">
        <f>D10</f>
        <v>120000</v>
      </c>
      <c r="H21" s="22">
        <v>120000</v>
      </c>
      <c r="I21" s="31" t="b">
        <f>G21&gt;=H21</f>
        <v>1</v>
      </c>
    </row>
  </sheetData>
  <sheetProtection algorithmName="SHA-512" hashValue="6UdNa8hgqte+a0ualr5wm5lZoG7PUz5ZkfkxlY8w1wwKA47glMyiOc2Z7fgvRjKlI1xqFy4ZRkOLMd27Uxfd8w==" saltValue="zPsGMpBp0a1JMx6SXxLIMA==" spinCount="100000" sheet="1" objects="1" scenarios="1"/>
  <mergeCells count="1">
    <mergeCell ref="F14:I14"/>
  </mergeCells>
  <phoneticPr fontId="1"/>
  <printOptions horizontalCentered="1" verticalCentered="1"/>
  <pageMargins left="0.31496062992125984" right="0.31496062992125984" top="0.15748031496062992" bottom="0.15748031496062992" header="0.31496062992125984" footer="0.31496062992125984"/>
  <pageSetup paperSize="9" scale="42" orientation="landscape" r:id="rId1"/>
  <colBreaks count="1" manualBreakCount="1">
    <brk id="22"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作業シート</vt:lpstr>
      <vt:lpstr>見本</vt:lpstr>
      <vt:lpstr>見本!Print_Area</vt:lpstr>
      <vt:lpstr>作業シート!Print_Area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shien-3</dc:creator>
  <cp:lastModifiedBy>小山 洋平</cp:lastModifiedBy>
  <cp:lastPrinted>2023-05-25T06:31:55Z</cp:lastPrinted>
  <dcterms:created xsi:type="dcterms:W3CDTF">2023-05-22T23:39:17Z</dcterms:created>
  <dcterms:modified xsi:type="dcterms:W3CDTF">2023-12-27T04:40:29Z</dcterms:modified>
</cp:coreProperties>
</file>